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рм затраты" sheetId="1" r:id="rId1"/>
    <sheet name="коэф" sheetId="2" r:id="rId2"/>
  </sheets>
  <definedNames>
    <definedName name="_xlnm.Print_Titles" localSheetId="0">'норм затраты'!$7:$7</definedName>
    <definedName name="_xlnm.Print_Area" localSheetId="1">'коэф'!$A$1:$C$25</definedName>
    <definedName name="_xlnm.Print_Area" localSheetId="0">'норм затраты'!$A$1:$K$40</definedName>
  </definedNames>
  <calcPr fullCalcOnLoad="1"/>
</workbook>
</file>

<file path=xl/sharedStrings.xml><?xml version="1.0" encoding="utf-8"?>
<sst xmlns="http://schemas.openxmlformats.org/spreadsheetml/2006/main" count="86" uniqueCount="49">
  <si>
    <t>Наименование районного муниципального бюджетного учреждения</t>
  </si>
  <si>
    <t>корректирующий коэффициент на</t>
  </si>
  <si>
    <t>Муниципальное бюджетное учреждение дополнительного образования Ангарская детская школа искусств</t>
  </si>
  <si>
    <t>Муниципальное бюджетное учреждение дополнительного образования «Богучанская детская школа искусств»</t>
  </si>
  <si>
    <t>Муниципальное бюджетное учреждение дополнительного образования "Манзенская детская школа искусств"</t>
  </si>
  <si>
    <t>в области образования и науки:</t>
  </si>
  <si>
    <t>в области культуры, кинематографии, архивного дела</t>
  </si>
  <si>
    <t>Муниципальное бюджетное учреждение культуры "Таежнинский культурно-спортивный комплекс"</t>
  </si>
  <si>
    <t>Богучанский межпоселенческий  районный Дом  культуры Янтарь""</t>
  </si>
  <si>
    <t>Муниципальное бюджетное учреждение культуры Богучанская межпоселенческая Центральная районная библиотека</t>
  </si>
  <si>
    <t>Муниципальное бюджетное учреждение культуры " Таежнинская сельская библиотека"</t>
  </si>
  <si>
    <t>межбюджетные трансферты на осуществление  части полномочий по созданию условий для организации досуга и обеспечения жителей услугами  организаций  культуры п. Богучаны</t>
  </si>
  <si>
    <t>межбюджетные трансферты на осуществление  части полномочий по созданию условий для организации досуга и обеспечения жителей услугами  организаций  культуры п. Октябрьский</t>
  </si>
  <si>
    <t>Муниципальное бюджетное учреждение дополнительного образования Невонская детская школа искусств.</t>
  </si>
  <si>
    <t>Муниципальное бюджетное учреждение дополнительного образования "Пинчугская детская школа искусств"</t>
  </si>
  <si>
    <t>Муниципальное бюджетное учреждение дополнительного образования «Таежнинская детская школа искусств»</t>
  </si>
  <si>
    <t xml:space="preserve">Размер корректирующих коэффициентов к объему нормативных затрат на оказание </t>
  </si>
  <si>
    <t>Наименование муниципальной  услуги (работы)</t>
  </si>
  <si>
    <t>Наименование учреждения</t>
  </si>
  <si>
    <t>Сумма финансового обеспечения выполнения муниципального задания,руб.</t>
  </si>
  <si>
    <t>Базовый норматив</t>
  </si>
  <si>
    <t>Финансовое обеспечение всего</t>
  </si>
  <si>
    <t>Реализация дополнительных общеобразовательных общеразвивающих программ</t>
  </si>
  <si>
    <t>Сумма финансового обеспечения выполнения работы</t>
  </si>
  <si>
    <t>Организация деятельности клубных формирований и формирований самодеятельного народного творчества</t>
  </si>
  <si>
    <t xml:space="preserve">Затраты на содержание имущества,не используемого  для выполнения муниципального задания </t>
  </si>
  <si>
    <t> Муниципального бюджетного учреждения культуры «Богучанский краеведческий музей им. Д.М.Андона»</t>
  </si>
  <si>
    <t>Публичный показ музейных предметов, музейных коллекций</t>
  </si>
  <si>
    <t>Объем доходов от платной деятельности</t>
  </si>
  <si>
    <t>Муниципальное бюджетное учреждение культуры  " Таежнинская сельская библиотека"</t>
  </si>
  <si>
    <t>Богучанский межпоселенческий  районный Дом  культуры "Янтарь"</t>
  </si>
  <si>
    <t>Библиотечное, библиографическое и информационное обслуживание пользователей библиотеки</t>
  </si>
  <si>
    <t>Объем муниципальной услуги, работы</t>
  </si>
  <si>
    <t>Погрешность</t>
  </si>
  <si>
    <t>Финансирование</t>
  </si>
  <si>
    <t>Реализация дополнительных предпрофессионалных программ в области исскуств</t>
  </si>
  <si>
    <t>итого</t>
  </si>
  <si>
    <t>Организация и проведение культурно-масовых мероприятий</t>
  </si>
  <si>
    <t>межбюджетные трансферты на осуществление  части полномочий по созданию условий для организации досуга и обеспечения жителей услугами  организаций  культуры п. Нижнетирянск</t>
  </si>
  <si>
    <t>Корректтрующий  коэффициент</t>
  </si>
  <si>
    <t>к приказу №_____      от_________________</t>
  </si>
  <si>
    <t xml:space="preserve">Приложение № 2 </t>
  </si>
  <si>
    <t>к приказу № ____ от _________</t>
  </si>
  <si>
    <t>2017год</t>
  </si>
  <si>
    <t> Муниципальное бюджетное учреждение культуры «Богучанский краеведческий музей им. Д.М.Андона»</t>
  </si>
  <si>
    <t>Приложение №3</t>
  </si>
  <si>
    <t xml:space="preserve">Объем нормативных затрат на оказание муниципальных услуг (выполнение работ) и нормативных затрат на содержание  имущества  </t>
  </si>
  <si>
    <t xml:space="preserve"> муниципальных услуг муниципальными бюджетными учреждениями культуры на 2017г.</t>
  </si>
  <si>
    <t xml:space="preserve"> муниципальных бюджетных учреждений культуры на 2017год.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</si>
</sst>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#,##0.00000"/>
    <numFmt numFmtId="194" formatCode="#,##0.000"/>
    <numFmt numFmtId="195" formatCode="0.000000"/>
    <numFmt numFmtId="196" formatCode="0.0000"/>
    <numFmt numFmtId="197" formatCode="0.000"/>
    <numFmt numFmtId="198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justify"/>
    </xf>
    <xf numFmtId="0" fontId="3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95" fontId="6" fillId="0" borderId="1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195" fontId="7" fillId="0" borderId="0" xfId="0" applyNumberFormat="1" applyFont="1" applyAlignment="1">
      <alignment/>
    </xf>
    <xf numFmtId="195" fontId="6" fillId="0" borderId="10" xfId="0" applyNumberFormat="1" applyFont="1" applyFill="1" applyBorder="1" applyAlignment="1">
      <alignment/>
    </xf>
    <xf numFmtId="195" fontId="3" fillId="0" borderId="10" xfId="0" applyNumberFormat="1" applyFont="1" applyBorder="1" applyAlignment="1">
      <alignment/>
    </xf>
    <xf numFmtId="195" fontId="3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34" borderId="0" xfId="0" applyFont="1" applyFill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8" fillId="34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 wrapText="1"/>
    </xf>
    <xf numFmtId="0" fontId="7" fillId="0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195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justify"/>
    </xf>
    <xf numFmtId="0" fontId="6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195" fontId="6" fillId="0" borderId="14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B37">
      <selection activeCell="N21" sqref="N21"/>
    </sheetView>
  </sheetViews>
  <sheetFormatPr defaultColWidth="9.140625" defaultRowHeight="12.75"/>
  <cols>
    <col min="1" max="1" width="41.421875" style="0" customWidth="1"/>
    <col min="2" max="2" width="33.421875" style="0" customWidth="1"/>
    <col min="3" max="3" width="8.7109375" style="0" customWidth="1"/>
    <col min="4" max="4" width="11.00390625" style="42" customWidth="1"/>
    <col min="5" max="5" width="14.00390625" style="0" customWidth="1"/>
    <col min="6" max="6" width="13.421875" style="0" customWidth="1"/>
    <col min="7" max="7" width="13.28125" style="42" customWidth="1"/>
    <col min="8" max="8" width="15.8515625" style="0" customWidth="1"/>
    <col min="9" max="9" width="13.7109375" style="43" customWidth="1"/>
    <col min="10" max="10" width="10.00390625" style="34" customWidth="1"/>
    <col min="11" max="11" width="16.8515625" style="0" customWidth="1"/>
    <col min="12" max="12" width="10.7109375" style="0" customWidth="1"/>
    <col min="13" max="13" width="14.8515625" style="0" customWidth="1"/>
    <col min="14" max="14" width="13.28125" style="0" customWidth="1"/>
  </cols>
  <sheetData>
    <row r="1" spans="9:11" ht="15">
      <c r="I1" s="18"/>
      <c r="J1" s="18"/>
      <c r="K1" s="18" t="s">
        <v>45</v>
      </c>
    </row>
    <row r="2" spans="9:11" ht="30" customHeight="1">
      <c r="I2" s="18"/>
      <c r="J2" s="18"/>
      <c r="K2" s="88" t="s">
        <v>40</v>
      </c>
    </row>
    <row r="4" spans="1:12" ht="18.75">
      <c r="A4" s="97" t="s">
        <v>46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18"/>
    </row>
    <row r="5" spans="1:12" ht="18.75">
      <c r="A5" s="97" t="s">
        <v>48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18"/>
    </row>
    <row r="6" spans="1:12" ht="15">
      <c r="A6" s="37"/>
      <c r="B6" s="37"/>
      <c r="C6" s="37"/>
      <c r="D6" s="44"/>
      <c r="E6" s="37"/>
      <c r="F6" s="37"/>
      <c r="G6" s="44"/>
      <c r="H6" s="37"/>
      <c r="I6" s="18"/>
      <c r="J6" s="38"/>
      <c r="K6" s="37"/>
      <c r="L6" s="18"/>
    </row>
    <row r="7" spans="1:13" ht="106.5" customHeight="1">
      <c r="A7" s="45" t="s">
        <v>18</v>
      </c>
      <c r="B7" s="46" t="s">
        <v>17</v>
      </c>
      <c r="C7" s="85" t="s">
        <v>32</v>
      </c>
      <c r="D7" s="86" t="s">
        <v>20</v>
      </c>
      <c r="E7" s="85" t="s">
        <v>19</v>
      </c>
      <c r="F7" s="85" t="s">
        <v>23</v>
      </c>
      <c r="G7" s="86" t="s">
        <v>28</v>
      </c>
      <c r="H7" s="85" t="s">
        <v>25</v>
      </c>
      <c r="I7" s="85" t="s">
        <v>21</v>
      </c>
      <c r="J7" s="87" t="s">
        <v>39</v>
      </c>
      <c r="K7" s="85" t="s">
        <v>21</v>
      </c>
      <c r="L7" s="47" t="s">
        <v>33</v>
      </c>
      <c r="M7" s="48" t="s">
        <v>34</v>
      </c>
    </row>
    <row r="8" spans="1:14" ht="49.5" customHeight="1">
      <c r="A8" s="49" t="s">
        <v>2</v>
      </c>
      <c r="B8" s="16" t="s">
        <v>22</v>
      </c>
      <c r="C8" s="36">
        <v>21145</v>
      </c>
      <c r="D8" s="50">
        <v>160.86</v>
      </c>
      <c r="E8" s="21">
        <f>C8*D8</f>
        <v>3401384.7</v>
      </c>
      <c r="F8" s="21"/>
      <c r="G8" s="51"/>
      <c r="H8" s="21"/>
      <c r="I8" s="21">
        <f>E8+F8</f>
        <v>3401384.7</v>
      </c>
      <c r="J8" s="31">
        <f>M8/I8</f>
        <v>1.3609542607750307</v>
      </c>
      <c r="K8" s="22">
        <f>I8*J8</f>
        <v>4629129</v>
      </c>
      <c r="L8" s="23">
        <f>M8-K8</f>
        <v>0</v>
      </c>
      <c r="M8" s="52">
        <v>4629129</v>
      </c>
      <c r="N8" s="35"/>
    </row>
    <row r="9" spans="1:14" ht="49.5" customHeight="1">
      <c r="A9" s="98" t="s">
        <v>3</v>
      </c>
      <c r="B9" s="16" t="s">
        <v>22</v>
      </c>
      <c r="C9" s="53">
        <v>57908</v>
      </c>
      <c r="D9" s="50">
        <v>160.86</v>
      </c>
      <c r="E9" s="21">
        <f>C9*D9</f>
        <v>9315080.88</v>
      </c>
      <c r="F9" s="21"/>
      <c r="G9" s="51"/>
      <c r="H9" s="21"/>
      <c r="I9" s="21">
        <f>E9+F9</f>
        <v>9315080.88</v>
      </c>
      <c r="J9" s="31"/>
      <c r="K9" s="21"/>
      <c r="L9" s="23"/>
      <c r="M9" s="52">
        <v>9247773</v>
      </c>
      <c r="N9" s="35"/>
    </row>
    <row r="10" spans="1:14" ht="49.5" customHeight="1">
      <c r="A10" s="99"/>
      <c r="B10" s="16" t="s">
        <v>35</v>
      </c>
      <c r="C10" s="53">
        <v>6114</v>
      </c>
      <c r="D10" s="50">
        <v>159.51</v>
      </c>
      <c r="E10" s="21">
        <f>C10*D10</f>
        <v>975244.1399999999</v>
      </c>
      <c r="F10" s="21"/>
      <c r="G10" s="51"/>
      <c r="H10" s="21"/>
      <c r="I10" s="21">
        <f>E10+F10</f>
        <v>975244.1399999999</v>
      </c>
      <c r="J10" s="31"/>
      <c r="K10" s="21"/>
      <c r="L10" s="23"/>
      <c r="M10" s="52">
        <v>976392</v>
      </c>
      <c r="N10" s="35"/>
    </row>
    <row r="11" spans="1:14" s="60" customFormat="1" ht="18" customHeight="1">
      <c r="A11" s="100"/>
      <c r="B11" s="54" t="s">
        <v>36</v>
      </c>
      <c r="C11" s="55"/>
      <c r="D11" s="56"/>
      <c r="E11" s="22"/>
      <c r="F11" s="22"/>
      <c r="G11" s="57"/>
      <c r="H11" s="22"/>
      <c r="I11" s="21">
        <f>SUM(I9:I10)</f>
        <v>10290325.020000001</v>
      </c>
      <c r="J11" s="31">
        <f aca="true" t="shared" si="0" ref="J11:J18">M11/I11</f>
        <v>0.9935706578877329</v>
      </c>
      <c r="K11" s="22">
        <f>M11</f>
        <v>10224165</v>
      </c>
      <c r="L11" s="23">
        <f>M11-K11</f>
        <v>0</v>
      </c>
      <c r="M11" s="58">
        <f>SUM(M9:M10)</f>
        <v>10224165</v>
      </c>
      <c r="N11" s="59"/>
    </row>
    <row r="12" spans="1:14" ht="49.5" customHeight="1">
      <c r="A12" s="98" t="s">
        <v>4</v>
      </c>
      <c r="B12" s="16" t="s">
        <v>22</v>
      </c>
      <c r="C12" s="36">
        <v>17959</v>
      </c>
      <c r="D12" s="50">
        <v>160.86</v>
      </c>
      <c r="E12" s="21">
        <f>C12*D12</f>
        <v>2888884.74</v>
      </c>
      <c r="F12" s="21"/>
      <c r="G12" s="51"/>
      <c r="H12" s="21"/>
      <c r="I12" s="21">
        <f>E12+F12</f>
        <v>2888884.74</v>
      </c>
      <c r="J12" s="31"/>
      <c r="K12" s="21"/>
      <c r="L12" s="23"/>
      <c r="M12" s="52">
        <v>4320100</v>
      </c>
      <c r="N12" s="35"/>
    </row>
    <row r="13" spans="1:14" ht="49.5" customHeight="1">
      <c r="A13" s="99"/>
      <c r="B13" s="16" t="s">
        <v>35</v>
      </c>
      <c r="C13" s="36">
        <v>4305</v>
      </c>
      <c r="D13" s="50">
        <v>159.51</v>
      </c>
      <c r="E13" s="21">
        <f>C13*D13</f>
        <v>686690.5499999999</v>
      </c>
      <c r="F13" s="21"/>
      <c r="G13" s="51"/>
      <c r="H13" s="21"/>
      <c r="I13" s="21">
        <f>E13+F13</f>
        <v>686690.5499999999</v>
      </c>
      <c r="J13" s="31"/>
      <c r="K13" s="21"/>
      <c r="L13" s="23"/>
      <c r="M13" s="52">
        <v>1035562</v>
      </c>
      <c r="N13" s="35"/>
    </row>
    <row r="14" spans="1:14" s="60" customFormat="1" ht="15.75" customHeight="1">
      <c r="A14" s="100"/>
      <c r="B14" s="54" t="s">
        <v>36</v>
      </c>
      <c r="C14" s="55"/>
      <c r="D14" s="56"/>
      <c r="E14" s="22"/>
      <c r="F14" s="22"/>
      <c r="G14" s="57"/>
      <c r="H14" s="22"/>
      <c r="I14" s="21">
        <f>SUM(I12:I13)</f>
        <v>3575575.29</v>
      </c>
      <c r="J14" s="31">
        <f t="shared" si="0"/>
        <v>1.4978462388915323</v>
      </c>
      <c r="K14" s="22">
        <f>M14</f>
        <v>5355662</v>
      </c>
      <c r="L14" s="23">
        <f>M14-K14</f>
        <v>0</v>
      </c>
      <c r="M14" s="58">
        <f>SUM(M12:M13)</f>
        <v>5355662</v>
      </c>
      <c r="N14" s="59"/>
    </row>
    <row r="15" spans="1:14" ht="49.5" customHeight="1">
      <c r="A15" s="49" t="s">
        <v>13</v>
      </c>
      <c r="B15" s="16" t="s">
        <v>22</v>
      </c>
      <c r="C15" s="36">
        <v>19562</v>
      </c>
      <c r="D15" s="50">
        <v>160.86</v>
      </c>
      <c r="E15" s="21">
        <f>C15*D15</f>
        <v>3146743.3200000003</v>
      </c>
      <c r="F15" s="21"/>
      <c r="G15" s="51"/>
      <c r="H15" s="21"/>
      <c r="I15" s="21">
        <f>E15+F15</f>
        <v>3146743.3200000003</v>
      </c>
      <c r="J15" s="31">
        <f t="shared" si="0"/>
        <v>1.4047122852079335</v>
      </c>
      <c r="K15" s="22">
        <f aca="true" t="shared" si="1" ref="K15:K21">I15*J15</f>
        <v>4420269</v>
      </c>
      <c r="L15" s="23">
        <f>M15-K15</f>
        <v>0</v>
      </c>
      <c r="M15" s="52">
        <v>4420269</v>
      </c>
      <c r="N15" s="35"/>
    </row>
    <row r="16" spans="1:14" ht="49.5" customHeight="1">
      <c r="A16" s="98" t="s">
        <v>14</v>
      </c>
      <c r="B16" s="16" t="s">
        <v>22</v>
      </c>
      <c r="C16" s="36">
        <v>21983</v>
      </c>
      <c r="D16" s="50">
        <v>160.86</v>
      </c>
      <c r="E16" s="21">
        <f>C16*D16</f>
        <v>3536185.3800000004</v>
      </c>
      <c r="F16" s="21"/>
      <c r="G16" s="51"/>
      <c r="H16" s="21"/>
      <c r="I16" s="21">
        <f>SUM(E16:H16)</f>
        <v>3536185.3800000004</v>
      </c>
      <c r="J16" s="31"/>
      <c r="K16" s="21"/>
      <c r="L16" s="23"/>
      <c r="M16" s="52">
        <v>5480124</v>
      </c>
      <c r="N16" s="35"/>
    </row>
    <row r="17" spans="1:14" ht="49.5" customHeight="1">
      <c r="A17" s="99"/>
      <c r="B17" s="16" t="s">
        <v>35</v>
      </c>
      <c r="C17" s="36">
        <v>2872</v>
      </c>
      <c r="D17" s="50">
        <v>159.51</v>
      </c>
      <c r="E17" s="21">
        <f>C17*D17</f>
        <v>458112.72</v>
      </c>
      <c r="F17" s="21"/>
      <c r="G17" s="51"/>
      <c r="H17" s="21"/>
      <c r="I17" s="21">
        <f>SUM(E17:H17)</f>
        <v>458112.72</v>
      </c>
      <c r="J17" s="31"/>
      <c r="K17" s="21"/>
      <c r="L17" s="23"/>
      <c r="M17" s="52">
        <v>747290</v>
      </c>
      <c r="N17" s="35">
        <f>M17/M18</f>
        <v>0.12000005138569557</v>
      </c>
    </row>
    <row r="18" spans="1:14" s="60" customFormat="1" ht="18" customHeight="1">
      <c r="A18" s="100"/>
      <c r="B18" s="54" t="s">
        <v>36</v>
      </c>
      <c r="C18" s="55"/>
      <c r="D18" s="56"/>
      <c r="E18" s="22"/>
      <c r="F18" s="22"/>
      <c r="G18" s="57"/>
      <c r="H18" s="22"/>
      <c r="I18" s="21">
        <f>SUM(I16:I17)</f>
        <v>3994298.1000000006</v>
      </c>
      <c r="J18" s="31">
        <f t="shared" si="0"/>
        <v>1.5590759237524108</v>
      </c>
      <c r="K18" s="22">
        <f t="shared" si="1"/>
        <v>6227414</v>
      </c>
      <c r="L18" s="23">
        <f>M18-K18</f>
        <v>0</v>
      </c>
      <c r="M18" s="58">
        <f>SUM(M16:M17)</f>
        <v>6227414</v>
      </c>
      <c r="N18" s="59"/>
    </row>
    <row r="19" spans="1:14" ht="49.5" customHeight="1">
      <c r="A19" s="98" t="s">
        <v>15</v>
      </c>
      <c r="B19" s="16" t="s">
        <v>22</v>
      </c>
      <c r="C19" s="36">
        <v>21791</v>
      </c>
      <c r="D19" s="50">
        <v>160.86</v>
      </c>
      <c r="E19" s="21">
        <f>C19*D19</f>
        <v>3505300.2600000002</v>
      </c>
      <c r="F19" s="21"/>
      <c r="G19" s="51"/>
      <c r="H19" s="21"/>
      <c r="I19" s="21">
        <f>E19+F19</f>
        <v>3505300.2600000002</v>
      </c>
      <c r="J19" s="31"/>
      <c r="K19" s="21"/>
      <c r="L19" s="23"/>
      <c r="M19" s="52">
        <v>5075500</v>
      </c>
      <c r="N19" s="35"/>
    </row>
    <row r="20" spans="1:14" ht="49.5" customHeight="1">
      <c r="A20" s="99"/>
      <c r="B20" s="16" t="s">
        <v>35</v>
      </c>
      <c r="C20" s="36">
        <v>5861</v>
      </c>
      <c r="D20" s="50">
        <v>159.51</v>
      </c>
      <c r="E20" s="21">
        <f>C20*D20</f>
        <v>934888.11</v>
      </c>
      <c r="F20" s="21"/>
      <c r="G20" s="51"/>
      <c r="H20" s="21"/>
      <c r="I20" s="21">
        <f>E20+F20</f>
        <v>934888.11</v>
      </c>
      <c r="J20" s="31"/>
      <c r="K20" s="21"/>
      <c r="L20" s="23"/>
      <c r="M20" s="52">
        <v>1349204</v>
      </c>
      <c r="N20" s="35">
        <f>M20*J21/M21</f>
        <v>0.3038618832290667</v>
      </c>
    </row>
    <row r="21" spans="1:14" s="60" customFormat="1" ht="16.5" customHeight="1" thickBot="1">
      <c r="A21" s="101"/>
      <c r="B21" s="61" t="s">
        <v>36</v>
      </c>
      <c r="C21" s="62"/>
      <c r="D21" s="63"/>
      <c r="E21" s="64"/>
      <c r="F21" s="64"/>
      <c r="G21" s="65"/>
      <c r="H21" s="64"/>
      <c r="I21" s="66">
        <f>SUM(I19:I20)</f>
        <v>4440188.37</v>
      </c>
      <c r="J21" s="67">
        <f>M21/I21</f>
        <v>1.4469440178277841</v>
      </c>
      <c r="K21" s="64">
        <f t="shared" si="1"/>
        <v>6424704</v>
      </c>
      <c r="L21" s="23">
        <f>M21-K21</f>
        <v>0</v>
      </c>
      <c r="M21" s="58">
        <f>SUM(M19:M20)</f>
        <v>6424704</v>
      </c>
      <c r="N21" s="59"/>
    </row>
    <row r="22" spans="1:14" ht="15" customHeight="1">
      <c r="A22" s="68"/>
      <c r="B22" s="69"/>
      <c r="C22" s="70"/>
      <c r="D22" s="71"/>
      <c r="E22" s="72"/>
      <c r="F22" s="72"/>
      <c r="G22" s="71"/>
      <c r="H22" s="72"/>
      <c r="I22" s="72"/>
      <c r="J22" s="73"/>
      <c r="K22" s="72"/>
      <c r="L22" s="23"/>
      <c r="M22" s="52"/>
      <c r="N22" s="35"/>
    </row>
    <row r="23" spans="1:13" ht="49.5" customHeight="1">
      <c r="A23" s="91" t="s">
        <v>8</v>
      </c>
      <c r="B23" s="15" t="s">
        <v>37</v>
      </c>
      <c r="C23" s="20">
        <v>3758</v>
      </c>
      <c r="D23" s="74">
        <v>8702.62</v>
      </c>
      <c r="E23" s="21">
        <f>C23*D23</f>
        <v>32704445.960000005</v>
      </c>
      <c r="F23" s="21"/>
      <c r="G23" s="51">
        <v>185892</v>
      </c>
      <c r="H23" s="21"/>
      <c r="I23" s="21">
        <f>E23-G23</f>
        <v>32518553.960000005</v>
      </c>
      <c r="J23" s="31"/>
      <c r="K23" s="21"/>
      <c r="L23" s="23"/>
      <c r="M23" s="75"/>
    </row>
    <row r="24" spans="1:13" ht="60">
      <c r="A24" s="92"/>
      <c r="B24" s="19" t="s">
        <v>24</v>
      </c>
      <c r="C24" s="20">
        <v>225</v>
      </c>
      <c r="D24" s="50"/>
      <c r="E24" s="21"/>
      <c r="F24" s="21">
        <v>1906770</v>
      </c>
      <c r="G24" s="51"/>
      <c r="H24" s="21"/>
      <c r="I24" s="21">
        <f>SUM(E24:F24)</f>
        <v>1906770</v>
      </c>
      <c r="J24" s="31"/>
      <c r="K24" s="21"/>
      <c r="L24" s="23"/>
      <c r="M24" s="75"/>
    </row>
    <row r="25" spans="1:14" ht="15">
      <c r="A25" s="93"/>
      <c r="B25" s="54" t="s">
        <v>36</v>
      </c>
      <c r="C25" s="20"/>
      <c r="D25" s="50"/>
      <c r="E25" s="21"/>
      <c r="F25" s="21"/>
      <c r="G25" s="51"/>
      <c r="H25" s="21"/>
      <c r="I25" s="21">
        <f>SUM(I23:I24)</f>
        <v>34425323.96000001</v>
      </c>
      <c r="J25" s="31">
        <f>M25/I25</f>
        <v>1.7562765733229133</v>
      </c>
      <c r="K25" s="22">
        <f>I25*J25</f>
        <v>60460390</v>
      </c>
      <c r="L25" s="23">
        <f>M25-K25</f>
        <v>0</v>
      </c>
      <c r="M25" s="58">
        <v>60460390</v>
      </c>
      <c r="N25" s="76"/>
    </row>
    <row r="26" spans="1:14" ht="42" customHeight="1">
      <c r="A26" s="94" t="s">
        <v>11</v>
      </c>
      <c r="B26" s="15" t="s">
        <v>37</v>
      </c>
      <c r="C26" s="21">
        <v>214</v>
      </c>
      <c r="D26" s="74">
        <v>8702.62</v>
      </c>
      <c r="E26" s="21">
        <f>C26*D26</f>
        <v>1862360.6800000002</v>
      </c>
      <c r="F26" s="21"/>
      <c r="G26" s="51">
        <v>38220</v>
      </c>
      <c r="H26" s="21"/>
      <c r="I26" s="21">
        <f>E26-G26</f>
        <v>1824140.6800000002</v>
      </c>
      <c r="J26" s="31"/>
      <c r="K26" s="21"/>
      <c r="L26" s="23"/>
      <c r="M26" s="77"/>
      <c r="N26" s="76"/>
    </row>
    <row r="27" spans="1:14" ht="75" customHeight="1">
      <c r="A27" s="95"/>
      <c r="B27" s="19" t="s">
        <v>24</v>
      </c>
      <c r="C27" s="25">
        <v>19</v>
      </c>
      <c r="D27" s="78"/>
      <c r="E27" s="21"/>
      <c r="F27" s="21">
        <v>1334282</v>
      </c>
      <c r="G27" s="51"/>
      <c r="H27" s="21"/>
      <c r="I27" s="21">
        <f>SUM(E27:F27)</f>
        <v>1334282</v>
      </c>
      <c r="J27" s="31"/>
      <c r="K27" s="21"/>
      <c r="L27" s="23"/>
      <c r="M27" s="77"/>
      <c r="N27" s="79"/>
    </row>
    <row r="28" spans="1:17" ht="14.25" customHeight="1">
      <c r="A28" s="96"/>
      <c r="B28" s="54" t="s">
        <v>36</v>
      </c>
      <c r="C28" s="24"/>
      <c r="D28" s="74"/>
      <c r="E28" s="24"/>
      <c r="F28" s="24"/>
      <c r="G28" s="74"/>
      <c r="H28" s="24"/>
      <c r="I28" s="24">
        <f>SUM(I26:I27)</f>
        <v>3158422.68</v>
      </c>
      <c r="J28" s="39">
        <f>M28/I28</f>
        <v>1.8234874123940876</v>
      </c>
      <c r="K28" s="22">
        <f>I28*J28</f>
        <v>5759344</v>
      </c>
      <c r="L28" s="23">
        <f>M28-K28</f>
        <v>0</v>
      </c>
      <c r="M28" s="58">
        <v>5759344</v>
      </c>
      <c r="N28" s="76"/>
      <c r="O28" s="42"/>
      <c r="P28" s="42"/>
      <c r="Q28" s="42"/>
    </row>
    <row r="29" spans="1:17" ht="51" customHeight="1">
      <c r="A29" s="94" t="s">
        <v>38</v>
      </c>
      <c r="B29" s="15" t="s">
        <v>37</v>
      </c>
      <c r="C29" s="24">
        <v>237</v>
      </c>
      <c r="D29" s="74">
        <v>8702.62</v>
      </c>
      <c r="E29" s="21">
        <f>G29+I29</f>
        <v>1891300</v>
      </c>
      <c r="F29" s="21"/>
      <c r="G29" s="51">
        <v>2140</v>
      </c>
      <c r="H29" s="21"/>
      <c r="I29" s="21">
        <v>1889160</v>
      </c>
      <c r="J29" s="31"/>
      <c r="K29" s="21"/>
      <c r="L29" s="23"/>
      <c r="M29" s="80"/>
      <c r="N29" s="76"/>
      <c r="O29" s="42"/>
      <c r="P29" s="42"/>
      <c r="Q29" s="42"/>
    </row>
    <row r="30" spans="1:17" ht="78" customHeight="1">
      <c r="A30" s="95"/>
      <c r="B30" s="19" t="s">
        <v>24</v>
      </c>
      <c r="C30" s="24">
        <v>9</v>
      </c>
      <c r="D30" s="74"/>
      <c r="E30" s="21"/>
      <c r="F30" s="21">
        <v>58500</v>
      </c>
      <c r="G30" s="51"/>
      <c r="H30" s="21"/>
      <c r="I30" s="21">
        <f>SUM(E30:F30)</f>
        <v>58500</v>
      </c>
      <c r="J30" s="31"/>
      <c r="K30" s="21"/>
      <c r="L30" s="23"/>
      <c r="M30" s="80"/>
      <c r="N30" s="76"/>
      <c r="O30" s="42"/>
      <c r="P30" s="42"/>
      <c r="Q30" s="42"/>
    </row>
    <row r="31" spans="1:17" ht="14.25" customHeight="1">
      <c r="A31" s="96"/>
      <c r="B31" s="54" t="s">
        <v>36</v>
      </c>
      <c r="C31" s="24"/>
      <c r="D31" s="74"/>
      <c r="E31" s="24"/>
      <c r="F31" s="24"/>
      <c r="G31" s="74"/>
      <c r="H31" s="24"/>
      <c r="I31" s="24">
        <f>SUM(I29:I30)</f>
        <v>1947660</v>
      </c>
      <c r="J31" s="39">
        <f>M31/I31</f>
        <v>1.001201441730076</v>
      </c>
      <c r="K31" s="22">
        <f>I31*J31</f>
        <v>1950000</v>
      </c>
      <c r="L31" s="23">
        <f>M31-K31</f>
        <v>0</v>
      </c>
      <c r="M31" s="58">
        <v>1950000</v>
      </c>
      <c r="N31" s="76"/>
      <c r="O31" s="42"/>
      <c r="P31" s="42"/>
      <c r="Q31" s="42"/>
    </row>
    <row r="32" spans="1:13" ht="55.5" customHeight="1">
      <c r="A32" s="94" t="s">
        <v>12</v>
      </c>
      <c r="B32" s="15" t="s">
        <v>37</v>
      </c>
      <c r="C32" s="21">
        <v>218</v>
      </c>
      <c r="D32" s="74">
        <v>8702.62</v>
      </c>
      <c r="E32" s="21">
        <f>C32*D32</f>
        <v>1897171.1600000001</v>
      </c>
      <c r="F32" s="21"/>
      <c r="G32" s="51">
        <v>9994.4</v>
      </c>
      <c r="H32" s="21"/>
      <c r="I32" s="21">
        <f>E32-G32</f>
        <v>1887176.7600000002</v>
      </c>
      <c r="J32" s="31"/>
      <c r="K32" s="21"/>
      <c r="L32" s="23"/>
      <c r="M32" s="75"/>
    </row>
    <row r="33" spans="1:13" ht="75" customHeight="1">
      <c r="A33" s="95"/>
      <c r="B33" s="19" t="s">
        <v>24</v>
      </c>
      <c r="C33" s="21">
        <v>17</v>
      </c>
      <c r="D33" s="51"/>
      <c r="E33" s="21"/>
      <c r="F33" s="21">
        <v>191003</v>
      </c>
      <c r="G33" s="51"/>
      <c r="H33" s="21"/>
      <c r="I33" s="21">
        <f>SUM(E33:F33)</f>
        <v>191003</v>
      </c>
      <c r="J33" s="31"/>
      <c r="K33" s="21"/>
      <c r="L33" s="23"/>
      <c r="M33" s="75"/>
    </row>
    <row r="34" spans="1:14" ht="15">
      <c r="A34" s="96"/>
      <c r="B34" s="54" t="s">
        <v>36</v>
      </c>
      <c r="C34" s="21"/>
      <c r="D34" s="51"/>
      <c r="E34" s="21"/>
      <c r="F34" s="21"/>
      <c r="G34" s="51"/>
      <c r="H34" s="21"/>
      <c r="I34" s="21">
        <f>SUM(I32:I33)</f>
        <v>2078179.7600000002</v>
      </c>
      <c r="J34" s="31">
        <f>M34/I34</f>
        <v>2.3702150770634005</v>
      </c>
      <c r="K34" s="22">
        <f>I34*J34</f>
        <v>4925733</v>
      </c>
      <c r="L34" s="23">
        <f>M34-K34</f>
        <v>0</v>
      </c>
      <c r="M34" s="58">
        <v>4925733</v>
      </c>
      <c r="N34" s="81"/>
    </row>
    <row r="35" spans="1:13" ht="54.75" customHeight="1">
      <c r="A35" s="91" t="s">
        <v>7</v>
      </c>
      <c r="B35" s="15" t="s">
        <v>37</v>
      </c>
      <c r="C35" s="21">
        <v>290</v>
      </c>
      <c r="D35" s="74">
        <v>8702.62</v>
      </c>
      <c r="E35" s="21">
        <f>C35*D35</f>
        <v>2523759.8000000003</v>
      </c>
      <c r="F35" s="21"/>
      <c r="G35" s="51">
        <v>71908</v>
      </c>
      <c r="H35" s="21"/>
      <c r="I35" s="21">
        <f>E35-G35</f>
        <v>2451851.8000000003</v>
      </c>
      <c r="J35" s="31"/>
      <c r="K35" s="21"/>
      <c r="L35" s="23"/>
      <c r="M35" s="75"/>
    </row>
    <row r="36" spans="1:13" ht="75" customHeight="1">
      <c r="A36" s="92"/>
      <c r="B36" s="19" t="s">
        <v>24</v>
      </c>
      <c r="C36" s="24">
        <v>31</v>
      </c>
      <c r="D36" s="51"/>
      <c r="E36" s="21"/>
      <c r="F36" s="21">
        <v>2882007</v>
      </c>
      <c r="G36" s="51"/>
      <c r="H36" s="21"/>
      <c r="I36" s="21">
        <f>SUM(E36:F36)</f>
        <v>2882007</v>
      </c>
      <c r="J36" s="31"/>
      <c r="K36" s="21"/>
      <c r="L36" s="23"/>
      <c r="M36" s="75"/>
    </row>
    <row r="37" spans="1:13" ht="15">
      <c r="A37" s="93"/>
      <c r="B37" s="54" t="s">
        <v>36</v>
      </c>
      <c r="C37" s="21"/>
      <c r="D37" s="51"/>
      <c r="E37" s="21"/>
      <c r="F37" s="21"/>
      <c r="G37" s="51"/>
      <c r="H37" s="21"/>
      <c r="I37" s="21">
        <f>SUM(I35:I36)</f>
        <v>5333858.800000001</v>
      </c>
      <c r="J37" s="31">
        <f>M37/I37</f>
        <v>1.979089697687535</v>
      </c>
      <c r="K37" s="22">
        <f>I37*J37</f>
        <v>10556185</v>
      </c>
      <c r="L37" s="23">
        <f>M37-K37</f>
        <v>0</v>
      </c>
      <c r="M37" s="58">
        <v>10556185</v>
      </c>
    </row>
    <row r="38" spans="1:14" ht="78.75" customHeight="1">
      <c r="A38" s="46" t="s">
        <v>9</v>
      </c>
      <c r="B38" s="16" t="s">
        <v>31</v>
      </c>
      <c r="C38" s="29">
        <v>156720</v>
      </c>
      <c r="D38" s="51">
        <v>123.62</v>
      </c>
      <c r="E38" s="21">
        <f>C38*D38</f>
        <v>19373726.400000002</v>
      </c>
      <c r="F38" s="21"/>
      <c r="G38" s="51"/>
      <c r="H38" s="21"/>
      <c r="I38" s="21">
        <f>SUM(E38:F38)</f>
        <v>19373726.400000002</v>
      </c>
      <c r="J38" s="31">
        <f>M38/I38</f>
        <v>1.432360684106698</v>
      </c>
      <c r="K38" s="22">
        <f>I38*J38</f>
        <v>27750164</v>
      </c>
      <c r="L38" s="23">
        <f>M38-K38</f>
        <v>0</v>
      </c>
      <c r="M38" s="52">
        <v>27750164</v>
      </c>
      <c r="N38" s="35"/>
    </row>
    <row r="39" spans="1:14" ht="80.25" customHeight="1">
      <c r="A39" s="46" t="s">
        <v>10</v>
      </c>
      <c r="B39" s="16" t="s">
        <v>31</v>
      </c>
      <c r="C39" s="29">
        <v>16952</v>
      </c>
      <c r="D39" s="51">
        <v>123.62</v>
      </c>
      <c r="E39" s="21">
        <f>C39*D39</f>
        <v>2095606.24</v>
      </c>
      <c r="F39" s="21"/>
      <c r="G39" s="51"/>
      <c r="H39" s="21"/>
      <c r="I39" s="21">
        <f>SUM(E39:F39)</f>
        <v>2095606.24</v>
      </c>
      <c r="J39" s="31">
        <f>M39/I39</f>
        <v>0.8905346645656104</v>
      </c>
      <c r="K39" s="22">
        <f>I39*J39</f>
        <v>1866210</v>
      </c>
      <c r="L39" s="23">
        <f>M39-K39</f>
        <v>0</v>
      </c>
      <c r="M39" s="52">
        <v>1866210</v>
      </c>
      <c r="N39" s="35"/>
    </row>
    <row r="40" spans="1:14" ht="52.5" customHeight="1">
      <c r="A40" s="46" t="s">
        <v>26</v>
      </c>
      <c r="B40" s="15" t="s">
        <v>27</v>
      </c>
      <c r="C40" s="21">
        <v>7100</v>
      </c>
      <c r="D40" s="51">
        <v>694.65</v>
      </c>
      <c r="E40" s="21">
        <f>C40*D40</f>
        <v>4932015</v>
      </c>
      <c r="F40" s="21"/>
      <c r="G40" s="51">
        <v>41840</v>
      </c>
      <c r="H40" s="21"/>
      <c r="I40" s="21">
        <v>4890162</v>
      </c>
      <c r="J40" s="31">
        <f>M40/I40</f>
        <v>1</v>
      </c>
      <c r="K40" s="22">
        <f>I40*J40</f>
        <v>4890162</v>
      </c>
      <c r="L40" s="23">
        <f>M40-K40</f>
        <v>0</v>
      </c>
      <c r="M40" s="52">
        <v>4890162</v>
      </c>
      <c r="N40" s="30"/>
    </row>
    <row r="41" spans="1:12" ht="12.75" customHeight="1">
      <c r="A41" s="26"/>
      <c r="B41" s="27"/>
      <c r="C41" s="28"/>
      <c r="D41" s="82"/>
      <c r="E41" s="28"/>
      <c r="F41" s="28"/>
      <c r="G41" s="82"/>
      <c r="H41" s="28"/>
      <c r="I41" s="28"/>
      <c r="J41" s="32"/>
      <c r="K41" s="23"/>
      <c r="L41" s="18"/>
    </row>
    <row r="42" spans="1:12" ht="12.75" customHeight="1">
      <c r="A42" s="26"/>
      <c r="B42" s="27"/>
      <c r="C42" s="26"/>
      <c r="D42" s="83"/>
      <c r="E42" s="26"/>
      <c r="F42" s="26"/>
      <c r="G42" s="83"/>
      <c r="H42" s="26"/>
      <c r="I42" s="26"/>
      <c r="J42" s="32"/>
      <c r="K42" s="18"/>
      <c r="L42" s="18"/>
    </row>
    <row r="43" spans="1:12" ht="12.75" customHeight="1">
      <c r="A43" s="26"/>
      <c r="B43" s="27"/>
      <c r="C43" s="26"/>
      <c r="D43" s="83"/>
      <c r="E43" s="26"/>
      <c r="F43" s="26"/>
      <c r="G43" s="83"/>
      <c r="H43" s="26"/>
      <c r="I43" s="26"/>
      <c r="J43" s="32"/>
      <c r="K43" s="18"/>
      <c r="L43" s="18"/>
    </row>
    <row r="44" spans="1:12" ht="12.75" customHeight="1">
      <c r="A44" s="26"/>
      <c r="B44" s="27"/>
      <c r="C44" s="26"/>
      <c r="D44" s="83"/>
      <c r="E44" s="26"/>
      <c r="F44" s="26"/>
      <c r="G44" s="83"/>
      <c r="H44" s="26"/>
      <c r="I44" s="26"/>
      <c r="J44" s="32"/>
      <c r="K44" s="18"/>
      <c r="L44" s="18"/>
    </row>
    <row r="45" spans="1:12" ht="12.75" customHeight="1">
      <c r="A45" s="26"/>
      <c r="B45" s="27"/>
      <c r="C45" s="26"/>
      <c r="D45" s="83"/>
      <c r="E45" s="26"/>
      <c r="F45" s="26"/>
      <c r="G45" s="83"/>
      <c r="H45" s="26"/>
      <c r="I45" s="26"/>
      <c r="J45" s="32"/>
      <c r="K45" s="18"/>
      <c r="L45" s="18"/>
    </row>
    <row r="46" spans="1:12" ht="12.75" customHeight="1">
      <c r="A46" s="26"/>
      <c r="B46" s="27"/>
      <c r="C46" s="26"/>
      <c r="D46" s="83"/>
      <c r="E46" s="26"/>
      <c r="F46" s="26"/>
      <c r="G46" s="83"/>
      <c r="H46" s="26"/>
      <c r="I46" s="26"/>
      <c r="J46" s="32"/>
      <c r="K46" s="18"/>
      <c r="L46" s="18"/>
    </row>
    <row r="47" spans="1:12" ht="12.75" customHeight="1">
      <c r="A47" s="26"/>
      <c r="B47" s="27"/>
      <c r="C47" s="26"/>
      <c r="D47" s="83"/>
      <c r="E47" s="26"/>
      <c r="F47" s="26"/>
      <c r="G47" s="83"/>
      <c r="H47" s="26"/>
      <c r="I47" s="26"/>
      <c r="J47" s="32"/>
      <c r="K47" s="18"/>
      <c r="L47" s="18"/>
    </row>
    <row r="48" spans="1:14" ht="12.75" customHeight="1">
      <c r="A48" s="26"/>
      <c r="B48" s="27"/>
      <c r="C48" s="26"/>
      <c r="D48" s="83"/>
      <c r="E48" s="26"/>
      <c r="F48" s="26"/>
      <c r="G48" s="83"/>
      <c r="H48" s="26"/>
      <c r="I48" s="26"/>
      <c r="J48" s="32"/>
      <c r="K48" s="18"/>
      <c r="L48" s="18"/>
      <c r="N48" s="28"/>
    </row>
    <row r="49" spans="1:14" ht="12.75" customHeight="1">
      <c r="A49" s="26"/>
      <c r="B49" s="27"/>
      <c r="C49" s="26"/>
      <c r="D49" s="83"/>
      <c r="E49" s="26"/>
      <c r="F49" s="26"/>
      <c r="G49" s="83"/>
      <c r="H49" s="26"/>
      <c r="I49" s="26"/>
      <c r="J49" s="32"/>
      <c r="K49" s="18"/>
      <c r="L49" s="18"/>
      <c r="N49" s="28"/>
    </row>
    <row r="50" spans="1:12" ht="12.75" customHeight="1">
      <c r="A50" s="26"/>
      <c r="B50" s="27"/>
      <c r="C50" s="26"/>
      <c r="D50" s="83"/>
      <c r="E50" s="26"/>
      <c r="F50" s="26"/>
      <c r="G50" s="83"/>
      <c r="H50" s="26"/>
      <c r="I50" s="26"/>
      <c r="J50" s="32"/>
      <c r="K50" s="18"/>
      <c r="L50" s="18"/>
    </row>
    <row r="51" spans="1:12" ht="12.75" customHeight="1">
      <c r="A51" s="26"/>
      <c r="B51" s="27"/>
      <c r="C51" s="26"/>
      <c r="D51" s="83"/>
      <c r="E51" s="26"/>
      <c r="F51" s="26"/>
      <c r="G51" s="83"/>
      <c r="H51" s="26"/>
      <c r="I51" s="26"/>
      <c r="J51" s="32"/>
      <c r="K51" s="18"/>
      <c r="L51" s="18"/>
    </row>
    <row r="52" spans="1:12" ht="12.75" customHeight="1">
      <c r="A52" s="26"/>
      <c r="B52" s="27"/>
      <c r="C52" s="26"/>
      <c r="D52" s="83"/>
      <c r="E52" s="26"/>
      <c r="F52" s="26"/>
      <c r="G52" s="83"/>
      <c r="H52" s="26"/>
      <c r="I52" s="26"/>
      <c r="J52" s="32"/>
      <c r="K52" s="18"/>
      <c r="L52" s="18"/>
    </row>
    <row r="53" spans="1:12" ht="12.75" customHeight="1">
      <c r="A53" s="26"/>
      <c r="B53" s="27"/>
      <c r="C53" s="26"/>
      <c r="D53" s="83"/>
      <c r="E53" s="26"/>
      <c r="F53" s="26"/>
      <c r="G53" s="83"/>
      <c r="H53" s="26"/>
      <c r="I53" s="26"/>
      <c r="J53" s="32"/>
      <c r="K53" s="18"/>
      <c r="L53" s="18"/>
    </row>
    <row r="54" spans="1:12" ht="12.75" customHeight="1">
      <c r="A54" s="26"/>
      <c r="B54" s="27"/>
      <c r="C54" s="26"/>
      <c r="D54" s="83"/>
      <c r="E54" s="26"/>
      <c r="F54" s="26"/>
      <c r="G54" s="83"/>
      <c r="H54" s="26"/>
      <c r="I54" s="26"/>
      <c r="J54" s="32"/>
      <c r="K54" s="18"/>
      <c r="L54" s="18"/>
    </row>
    <row r="55" spans="1:12" ht="12.75" customHeight="1">
      <c r="A55" s="26"/>
      <c r="B55" s="27"/>
      <c r="C55" s="26"/>
      <c r="D55" s="83"/>
      <c r="E55" s="26"/>
      <c r="F55" s="26"/>
      <c r="G55" s="83"/>
      <c r="H55" s="26"/>
      <c r="I55" s="26"/>
      <c r="J55" s="32"/>
      <c r="K55" s="18"/>
      <c r="L55" s="18"/>
    </row>
    <row r="56" spans="1:12" ht="12.75" customHeight="1">
      <c r="A56" s="26"/>
      <c r="B56" s="27"/>
      <c r="C56" s="26"/>
      <c r="D56" s="83"/>
      <c r="E56" s="26"/>
      <c r="F56" s="26"/>
      <c r="G56" s="83"/>
      <c r="H56" s="26"/>
      <c r="I56" s="26"/>
      <c r="J56" s="32"/>
      <c r="K56" s="18"/>
      <c r="L56" s="18"/>
    </row>
    <row r="57" spans="1:12" ht="12.75" customHeight="1">
      <c r="A57" s="26"/>
      <c r="B57" s="27"/>
      <c r="C57" s="26"/>
      <c r="D57" s="83"/>
      <c r="E57" s="26"/>
      <c r="F57" s="26"/>
      <c r="G57" s="83"/>
      <c r="H57" s="26"/>
      <c r="I57" s="26"/>
      <c r="J57" s="32"/>
      <c r="K57" s="18"/>
      <c r="L57" s="18"/>
    </row>
    <row r="58" spans="1:12" ht="12.75" customHeight="1">
      <c r="A58" s="26"/>
      <c r="B58" s="27"/>
      <c r="C58" s="26"/>
      <c r="D58" s="83"/>
      <c r="E58" s="26"/>
      <c r="F58" s="26"/>
      <c r="G58" s="83"/>
      <c r="H58" s="26"/>
      <c r="I58" s="26"/>
      <c r="J58" s="32"/>
      <c r="K58" s="18"/>
      <c r="L58" s="18"/>
    </row>
    <row r="59" spans="1:12" ht="12.75" customHeight="1">
      <c r="A59" s="26"/>
      <c r="B59" s="27"/>
      <c r="C59" s="26"/>
      <c r="D59" s="83"/>
      <c r="E59" s="26"/>
      <c r="F59" s="26"/>
      <c r="G59" s="83"/>
      <c r="H59" s="26"/>
      <c r="I59" s="26"/>
      <c r="J59" s="32"/>
      <c r="K59" s="18"/>
      <c r="L59" s="18"/>
    </row>
    <row r="60" spans="1:12" ht="12.75" customHeight="1">
      <c r="A60" s="26"/>
      <c r="B60" s="27"/>
      <c r="C60" s="26"/>
      <c r="D60" s="83"/>
      <c r="E60" s="26"/>
      <c r="F60" s="26"/>
      <c r="G60" s="83"/>
      <c r="H60" s="26"/>
      <c r="I60" s="26"/>
      <c r="J60" s="32"/>
      <c r="K60" s="18"/>
      <c r="L60" s="18"/>
    </row>
    <row r="61" spans="1:12" ht="12.75" customHeight="1">
      <c r="A61" s="26"/>
      <c r="B61" s="27"/>
      <c r="C61" s="26"/>
      <c r="D61" s="83"/>
      <c r="E61" s="26"/>
      <c r="F61" s="26"/>
      <c r="G61" s="83"/>
      <c r="H61" s="26"/>
      <c r="I61" s="26"/>
      <c r="J61" s="32"/>
      <c r="K61" s="18"/>
      <c r="L61" s="18"/>
    </row>
    <row r="62" spans="1:10" ht="12.75" customHeight="1">
      <c r="A62" s="13"/>
      <c r="B62" s="17"/>
      <c r="C62" s="13"/>
      <c r="D62" s="76"/>
      <c r="E62" s="13"/>
      <c r="F62" s="13"/>
      <c r="G62" s="76"/>
      <c r="H62" s="13"/>
      <c r="I62" s="84"/>
      <c r="J62" s="33"/>
    </row>
    <row r="63" spans="1:10" ht="13.5" customHeight="1">
      <c r="A63" s="13"/>
      <c r="B63" s="17"/>
      <c r="C63" s="13"/>
      <c r="D63" s="76"/>
      <c r="E63" s="13"/>
      <c r="F63" s="13"/>
      <c r="G63" s="76"/>
      <c r="H63" s="13"/>
      <c r="I63" s="84"/>
      <c r="J63" s="33"/>
    </row>
    <row r="64" spans="1:10" ht="12.75">
      <c r="A64" s="13"/>
      <c r="B64" s="13"/>
      <c r="C64" s="13"/>
      <c r="D64" s="76"/>
      <c r="E64" s="13"/>
      <c r="F64" s="13"/>
      <c r="G64" s="76"/>
      <c r="H64" s="13"/>
      <c r="I64" s="84"/>
      <c r="J64" s="33"/>
    </row>
    <row r="65" spans="1:10" ht="12.75">
      <c r="A65" s="13"/>
      <c r="B65" s="13"/>
      <c r="C65" s="13"/>
      <c r="D65" s="76"/>
      <c r="E65" s="13"/>
      <c r="F65" s="13"/>
      <c r="G65" s="76"/>
      <c r="H65" s="13"/>
      <c r="I65" s="84"/>
      <c r="J65" s="33"/>
    </row>
    <row r="66" spans="1:10" ht="12.75">
      <c r="A66" s="13"/>
      <c r="B66" s="13"/>
      <c r="C66" s="13"/>
      <c r="D66" s="76"/>
      <c r="E66" s="13"/>
      <c r="F66" s="13"/>
      <c r="G66" s="76"/>
      <c r="H66" s="13"/>
      <c r="I66" s="84"/>
      <c r="J66" s="33"/>
    </row>
    <row r="67" spans="1:10" ht="12.75">
      <c r="A67" s="13"/>
      <c r="B67" s="13"/>
      <c r="C67" s="13"/>
      <c r="D67" s="76"/>
      <c r="E67" s="13"/>
      <c r="F67" s="13"/>
      <c r="G67" s="76"/>
      <c r="H67" s="13"/>
      <c r="I67" s="84"/>
      <c r="J67" s="33"/>
    </row>
    <row r="68" spans="1:10" ht="12.75">
      <c r="A68" s="13"/>
      <c r="B68" s="13"/>
      <c r="C68" s="13"/>
      <c r="D68" s="76"/>
      <c r="E68" s="13"/>
      <c r="F68" s="13"/>
      <c r="G68" s="76"/>
      <c r="H68" s="13"/>
      <c r="I68" s="84"/>
      <c r="J68" s="33"/>
    </row>
    <row r="69" spans="1:10" ht="12.75">
      <c r="A69" s="13"/>
      <c r="B69" s="13"/>
      <c r="C69" s="13"/>
      <c r="D69" s="76"/>
      <c r="E69" s="13"/>
      <c r="F69" s="13"/>
      <c r="G69" s="76"/>
      <c r="H69" s="13"/>
      <c r="I69" s="84"/>
      <c r="J69" s="33"/>
    </row>
    <row r="70" spans="1:10" ht="12.75">
      <c r="A70" s="13"/>
      <c r="B70" s="13"/>
      <c r="C70" s="13"/>
      <c r="D70" s="76"/>
      <c r="E70" s="13"/>
      <c r="F70" s="13"/>
      <c r="G70" s="76"/>
      <c r="H70" s="13"/>
      <c r="I70" s="84"/>
      <c r="J70" s="33"/>
    </row>
    <row r="71" spans="1:10" ht="12.75">
      <c r="A71" s="13"/>
      <c r="B71" s="13"/>
      <c r="C71" s="13"/>
      <c r="D71" s="76"/>
      <c r="E71" s="13"/>
      <c r="F71" s="13"/>
      <c r="G71" s="76"/>
      <c r="H71" s="13"/>
      <c r="I71" s="84"/>
      <c r="J71" s="33"/>
    </row>
    <row r="72" spans="1:10" ht="12.75">
      <c r="A72" s="13"/>
      <c r="B72" s="13"/>
      <c r="C72" s="13"/>
      <c r="D72" s="76"/>
      <c r="E72" s="13"/>
      <c r="F72" s="13"/>
      <c r="G72" s="76"/>
      <c r="H72" s="13"/>
      <c r="I72" s="84"/>
      <c r="J72" s="33"/>
    </row>
    <row r="73" spans="1:10" ht="12.75">
      <c r="A73" s="13"/>
      <c r="B73" s="13"/>
      <c r="C73" s="13"/>
      <c r="D73" s="76"/>
      <c r="E73" s="13"/>
      <c r="F73" s="13"/>
      <c r="G73" s="76"/>
      <c r="H73" s="13"/>
      <c r="I73" s="84"/>
      <c r="J73" s="33"/>
    </row>
    <row r="74" spans="1:10" ht="12.75">
      <c r="A74" s="13"/>
      <c r="B74" s="13"/>
      <c r="C74" s="13"/>
      <c r="D74" s="76"/>
      <c r="E74" s="13"/>
      <c r="F74" s="13"/>
      <c r="G74" s="76"/>
      <c r="H74" s="13"/>
      <c r="I74" s="84"/>
      <c r="J74" s="33"/>
    </row>
    <row r="75" spans="1:10" ht="12.75">
      <c r="A75" s="13"/>
      <c r="B75" s="13"/>
      <c r="C75" s="13"/>
      <c r="D75" s="76"/>
      <c r="E75" s="13"/>
      <c r="F75" s="13"/>
      <c r="G75" s="76"/>
      <c r="H75" s="13"/>
      <c r="I75" s="84"/>
      <c r="J75" s="33"/>
    </row>
    <row r="76" spans="1:10" ht="12.75">
      <c r="A76" s="13"/>
      <c r="B76" s="13"/>
      <c r="C76" s="13"/>
      <c r="D76" s="76"/>
      <c r="E76" s="13"/>
      <c r="F76" s="13"/>
      <c r="G76" s="76"/>
      <c r="H76" s="13"/>
      <c r="I76" s="84"/>
      <c r="J76" s="33"/>
    </row>
    <row r="77" spans="1:10" ht="12.75">
      <c r="A77" s="13"/>
      <c r="B77" s="13"/>
      <c r="C77" s="13"/>
      <c r="D77" s="76"/>
      <c r="E77" s="13"/>
      <c r="F77" s="13"/>
      <c r="G77" s="76"/>
      <c r="H77" s="13"/>
      <c r="I77" s="84"/>
      <c r="J77" s="33"/>
    </row>
    <row r="78" spans="1:10" ht="12.75">
      <c r="A78" s="13"/>
      <c r="B78" s="13"/>
      <c r="C78" s="13"/>
      <c r="D78" s="76"/>
      <c r="E78" s="13"/>
      <c r="F78" s="13"/>
      <c r="G78" s="76"/>
      <c r="H78" s="13"/>
      <c r="I78" s="84"/>
      <c r="J78" s="33"/>
    </row>
  </sheetData>
  <sheetProtection/>
  <mergeCells count="11">
    <mergeCell ref="A19:A21"/>
    <mergeCell ref="A23:A25"/>
    <mergeCell ref="A26:A28"/>
    <mergeCell ref="A29:A31"/>
    <mergeCell ref="A32:A34"/>
    <mergeCell ref="A35:A37"/>
    <mergeCell ref="A4:K4"/>
    <mergeCell ref="A5:K5"/>
    <mergeCell ref="A9:A11"/>
    <mergeCell ref="A12:A14"/>
    <mergeCell ref="A16:A18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scale="69" r:id="rId1"/>
  <headerFooter alignWithMargins="0">
    <oddHeader>&amp;C&amp;P
</oddHeader>
    <oddFooter>&amp;C
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8.8515625" style="0" customWidth="1"/>
    <col min="2" max="2" width="30.00390625" style="0" customWidth="1"/>
    <col min="8" max="8" width="13.7109375" style="0" customWidth="1"/>
  </cols>
  <sheetData>
    <row r="1" spans="1:2" ht="18.75">
      <c r="A1" s="3"/>
      <c r="B1" s="89" t="s">
        <v>41</v>
      </c>
    </row>
    <row r="2" spans="1:2" ht="32.25" customHeight="1">
      <c r="A2" s="3"/>
      <c r="B2" s="89" t="s">
        <v>42</v>
      </c>
    </row>
    <row r="3" spans="1:2" ht="19.5" customHeight="1">
      <c r="A3" s="3"/>
      <c r="B3" s="3"/>
    </row>
    <row r="4" spans="1:2" ht="17.25" customHeight="1">
      <c r="A4" s="4" t="s">
        <v>16</v>
      </c>
      <c r="B4" s="4"/>
    </row>
    <row r="5" spans="1:2" ht="15.75" customHeight="1">
      <c r="A5" s="4" t="s">
        <v>47</v>
      </c>
      <c r="B5" s="4"/>
    </row>
    <row r="6" spans="1:2" ht="15.75" customHeight="1">
      <c r="A6" s="4"/>
      <c r="B6" s="4"/>
    </row>
    <row r="7" spans="1:8" ht="36" customHeight="1">
      <c r="A7" s="102" t="s">
        <v>0</v>
      </c>
      <c r="B7" s="90" t="s">
        <v>1</v>
      </c>
      <c r="H7" s="1"/>
    </row>
    <row r="8" spans="1:2" ht="14.25" customHeight="1">
      <c r="A8" s="103"/>
      <c r="B8" s="6" t="s">
        <v>43</v>
      </c>
    </row>
    <row r="9" spans="1:2" ht="16.5" customHeight="1">
      <c r="A9" s="14" t="s">
        <v>5</v>
      </c>
      <c r="B9" s="7"/>
    </row>
    <row r="10" spans="1:2" ht="57.75" customHeight="1">
      <c r="A10" s="8" t="s">
        <v>2</v>
      </c>
      <c r="B10" s="40">
        <f>'норм затраты'!J8</f>
        <v>1.3609542607750307</v>
      </c>
    </row>
    <row r="11" spans="1:2" ht="37.5">
      <c r="A11" s="5" t="s">
        <v>3</v>
      </c>
      <c r="B11" s="40">
        <f>'норм затраты'!J11</f>
        <v>0.9935706578877329</v>
      </c>
    </row>
    <row r="12" spans="1:2" ht="37.5">
      <c r="A12" s="9" t="s">
        <v>4</v>
      </c>
      <c r="B12" s="40">
        <f>'норм затраты'!J14</f>
        <v>1.4978462388915323</v>
      </c>
    </row>
    <row r="13" spans="1:2" ht="37.5">
      <c r="A13" s="8" t="s">
        <v>13</v>
      </c>
      <c r="B13" s="40">
        <f>'норм затраты'!J15</f>
        <v>1.4047122852079335</v>
      </c>
    </row>
    <row r="14" spans="1:2" ht="37.5">
      <c r="A14" s="9" t="s">
        <v>14</v>
      </c>
      <c r="B14" s="40">
        <f>'норм затраты'!J18</f>
        <v>1.5590759237524108</v>
      </c>
    </row>
    <row r="15" spans="1:2" ht="37.5">
      <c r="A15" s="10" t="s">
        <v>15</v>
      </c>
      <c r="B15" s="40">
        <f>'норм затраты'!J21</f>
        <v>1.4469440178277841</v>
      </c>
    </row>
    <row r="16" spans="1:2" ht="14.25" customHeight="1">
      <c r="A16" s="104" t="s">
        <v>6</v>
      </c>
      <c r="B16" s="104"/>
    </row>
    <row r="17" spans="1:2" ht="12.75">
      <c r="A17" s="104"/>
      <c r="B17" s="104"/>
    </row>
    <row r="18" spans="1:2" ht="33.75" customHeight="1">
      <c r="A18" s="5" t="s">
        <v>30</v>
      </c>
      <c r="B18" s="41">
        <f>'норм затраты'!J25</f>
        <v>1.7562765733229133</v>
      </c>
    </row>
    <row r="19" spans="1:3" ht="74.25" customHeight="1">
      <c r="A19" s="11" t="s">
        <v>11</v>
      </c>
      <c r="B19" s="41">
        <f>'норм затраты'!J28</f>
        <v>1.8234874123940876</v>
      </c>
      <c r="C19" s="2"/>
    </row>
    <row r="20" spans="1:2" ht="82.5" customHeight="1">
      <c r="A20" s="11" t="s">
        <v>12</v>
      </c>
      <c r="B20" s="40">
        <f>'норм затраты'!J34</f>
        <v>2.3702150770634005</v>
      </c>
    </row>
    <row r="21" spans="1:2" ht="84" customHeight="1">
      <c r="A21" s="11" t="s">
        <v>38</v>
      </c>
      <c r="B21" s="40">
        <f>'норм затраты'!J31</f>
        <v>1.001201441730076</v>
      </c>
    </row>
    <row r="22" spans="1:2" ht="42" customHeight="1">
      <c r="A22" s="5" t="s">
        <v>7</v>
      </c>
      <c r="B22" s="40">
        <f>'норм затраты'!J37</f>
        <v>1.979089697687535</v>
      </c>
    </row>
    <row r="23" spans="1:2" ht="65.25" customHeight="1">
      <c r="A23" s="5" t="s">
        <v>9</v>
      </c>
      <c r="B23" s="40">
        <f>'норм затраты'!J38</f>
        <v>1.432360684106698</v>
      </c>
    </row>
    <row r="24" spans="1:2" ht="40.5" customHeight="1">
      <c r="A24" s="5" t="s">
        <v>29</v>
      </c>
      <c r="B24" s="40">
        <f>'норм затраты'!J39</f>
        <v>0.8905346645656104</v>
      </c>
    </row>
    <row r="25" spans="1:2" s="13" customFormat="1" ht="45.75" customHeight="1">
      <c r="A25" s="5" t="s">
        <v>44</v>
      </c>
      <c r="B25" s="40">
        <f>'норм затраты'!J40</f>
        <v>1</v>
      </c>
    </row>
    <row r="26" spans="1:2" s="13" customFormat="1" ht="18">
      <c r="A26" s="12"/>
      <c r="B26" s="12"/>
    </row>
    <row r="27" spans="1:2" ht="18">
      <c r="A27" s="3"/>
      <c r="B27" s="3"/>
    </row>
    <row r="28" spans="1:2" ht="18">
      <c r="A28" s="3"/>
      <c r="B28" s="3"/>
    </row>
  </sheetData>
  <sheetProtection/>
  <mergeCells count="2">
    <mergeCell ref="A7:A8"/>
    <mergeCell ref="A16:B17"/>
  </mergeCells>
  <printOptions horizontalCentered="1" vertic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SATURN</cp:lastModifiedBy>
  <cp:lastPrinted>2017-07-17T09:22:17Z</cp:lastPrinted>
  <dcterms:created xsi:type="dcterms:W3CDTF">1996-10-08T23:32:33Z</dcterms:created>
  <dcterms:modified xsi:type="dcterms:W3CDTF">2018-02-09T08:05:38Z</dcterms:modified>
  <cp:category/>
  <cp:version/>
  <cp:contentType/>
  <cp:contentStatus/>
</cp:coreProperties>
</file>